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32908\Desktop\"/>
    </mc:Choice>
  </mc:AlternateContent>
  <xr:revisionPtr revIDLastSave="0" documentId="8_{1CCF602E-5CC5-4402-918D-A5BC16632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keting" sheetId="2" r:id="rId1"/>
    <sheet name="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25" i="2"/>
  <c r="D24" i="2"/>
  <c r="D23" i="2"/>
  <c r="D22" i="2"/>
  <c r="D21" i="2"/>
  <c r="D20" i="2"/>
  <c r="D19" i="2"/>
  <c r="D18" i="2"/>
  <c r="D17" i="2"/>
  <c r="D16" i="2"/>
  <c r="D15" i="2"/>
  <c r="C47" i="1"/>
  <c r="I47" i="1" s="1"/>
  <c r="J47" i="1" s="1"/>
  <c r="C48" i="1"/>
  <c r="C49" i="1"/>
  <c r="I49" i="1" s="1"/>
  <c r="C50" i="1"/>
  <c r="I50" i="1" s="1"/>
  <c r="C51" i="1"/>
  <c r="C52" i="1"/>
  <c r="I52" i="1" s="1"/>
  <c r="J52" i="1" s="1"/>
  <c r="C53" i="1"/>
  <c r="C54" i="1"/>
  <c r="I54" i="1" s="1"/>
  <c r="J54" i="1" s="1"/>
  <c r="C55" i="1"/>
  <c r="I55" i="1" s="1"/>
  <c r="C56" i="1"/>
  <c r="C57" i="1"/>
  <c r="I57" i="1" s="1"/>
  <c r="C58" i="1"/>
  <c r="I58" i="1" s="1"/>
  <c r="G34" i="2"/>
  <c r="F42" i="1"/>
  <c r="H49" i="1" s="1"/>
  <c r="G15" i="2" l="1"/>
  <c r="H15" i="2" s="1"/>
  <c r="G19" i="2"/>
  <c r="H19" i="2" s="1"/>
  <c r="G23" i="2"/>
  <c r="H23" i="2" s="1"/>
  <c r="G16" i="2"/>
  <c r="H16" i="2" s="1"/>
  <c r="G20" i="2"/>
  <c r="H20" i="2" s="1"/>
  <c r="G24" i="2"/>
  <c r="H24" i="2" s="1"/>
  <c r="G17" i="2"/>
  <c r="H17" i="2" s="1"/>
  <c r="G21" i="2"/>
  <c r="H21" i="2" s="1"/>
  <c r="G25" i="2"/>
  <c r="H25" i="2" s="1"/>
  <c r="G18" i="2"/>
  <c r="H18" i="2" s="1"/>
  <c r="G22" i="2"/>
  <c r="H22" i="2" s="1"/>
  <c r="G26" i="2"/>
  <c r="H26" i="2" s="1"/>
  <c r="J55" i="1"/>
  <c r="I51" i="1"/>
  <c r="J51" i="1" s="1"/>
  <c r="I53" i="1"/>
  <c r="J53" i="1" s="1"/>
  <c r="J58" i="1"/>
  <c r="J50" i="1"/>
  <c r="I48" i="1"/>
  <c r="J48" i="1" s="1"/>
  <c r="I56" i="1"/>
  <c r="J56" i="1" s="1"/>
  <c r="J57" i="1"/>
  <c r="J49" i="1"/>
  <c r="H52" i="1"/>
  <c r="H54" i="1"/>
  <c r="H56" i="1"/>
  <c r="H58" i="1"/>
  <c r="H50" i="1"/>
  <c r="H48" i="1"/>
  <c r="H47" i="1"/>
  <c r="H57" i="1"/>
  <c r="H55" i="1"/>
  <c r="H53" i="1"/>
  <c r="H51" i="1"/>
  <c r="F32" i="1"/>
  <c r="J32" i="1" s="1"/>
  <c r="F34" i="1" s="1"/>
  <c r="J34" i="1" s="1"/>
</calcChain>
</file>

<file path=xl/sharedStrings.xml><?xml version="1.0" encoding="utf-8"?>
<sst xmlns="http://schemas.openxmlformats.org/spreadsheetml/2006/main" count="92" uniqueCount="78">
  <si>
    <t>(2000 = 100)</t>
  </si>
  <si>
    <t>LPRIS20: Prisindeks for jordbrugets salg og køb (2010=100) efter produkt og enhed</t>
  </si>
  <si>
    <t>Gødningsstoffer i alt</t>
  </si>
  <si>
    <t>(2010 = 100)</t>
  </si>
  <si>
    <t>(2005 = 100)</t>
  </si>
  <si>
    <t>Tot erhver i alt (sæsonkorrigeret)</t>
  </si>
  <si>
    <t>Motorbrændstof</t>
  </si>
  <si>
    <t>00. Nettoprisindeks i alt</t>
  </si>
  <si>
    <t>Pris7 Danmarks Statistiks Nettoprisindeks</t>
  </si>
  <si>
    <t>Indeksregulering af basispris i Halmleveringsaftale</t>
  </si>
  <si>
    <t>Basispris</t>
  </si>
  <si>
    <t>kr/ton</t>
  </si>
  <si>
    <t>Indeks:</t>
  </si>
  <si>
    <t>00. Nettoprisindekset</t>
  </si>
  <si>
    <t>Lønindeks tot erhverv i alt</t>
  </si>
  <si>
    <t>Indekseret basispris:</t>
  </si>
  <si>
    <t>afrundet til 3 decimaler</t>
  </si>
  <si>
    <t>Indekseringsfaktor:</t>
  </si>
  <si>
    <t>afrundet til 0 decimaler</t>
  </si>
  <si>
    <t>peg/5-12-13</t>
  </si>
  <si>
    <t>Eksempel på indeksregulering og afregningeregning:</t>
  </si>
  <si>
    <t>2. kvt 15</t>
  </si>
  <si>
    <t>ILON12: Lønindeks TOT i alt (1kvartal 2005 =100)</t>
  </si>
  <si>
    <t>Halmleverandører / BKVV A/S</t>
  </si>
  <si>
    <t>basispris(kr/tons) * ((leveringsmåned-1)/12)*(diskonto +5)%</t>
  </si>
  <si>
    <t xml:space="preserve">Basispris kr/t </t>
  </si>
  <si>
    <t>% sats</t>
  </si>
  <si>
    <t>diskonto</t>
  </si>
  <si>
    <t>samlet%</t>
  </si>
  <si>
    <t>basispris kr/tons</t>
  </si>
  <si>
    <t>leveringsmåned</t>
  </si>
  <si>
    <t>konstant</t>
  </si>
  <si>
    <t>samlet % sats</t>
  </si>
  <si>
    <t>I alt regulering</t>
  </si>
  <si>
    <t>Samlet pris kr/t</t>
  </si>
  <si>
    <t>For leveringsåret august 2016 til juli 2017:</t>
  </si>
  <si>
    <t>Basis: august 2015 (leveringsår 2015 til 2016)</t>
  </si>
  <si>
    <t>august</t>
  </si>
  <si>
    <t>september</t>
  </si>
  <si>
    <t>oktober</t>
  </si>
  <si>
    <t>november</t>
  </si>
  <si>
    <t>december</t>
  </si>
  <si>
    <t>januar</t>
  </si>
  <si>
    <t>februar</t>
  </si>
  <si>
    <t>marts</t>
  </si>
  <si>
    <t>april</t>
  </si>
  <si>
    <t>maj</t>
  </si>
  <si>
    <t>juni</t>
  </si>
  <si>
    <t>juli</t>
  </si>
  <si>
    <t>antaget - januar 2016</t>
  </si>
  <si>
    <t>antaget - 2. kvartal 2016</t>
  </si>
  <si>
    <t>Sæsonregulering</t>
  </si>
  <si>
    <t>Prisberegner</t>
  </si>
  <si>
    <t>Info til halmleverandører. Se de sæsonregulerede halmpriser</t>
  </si>
  <si>
    <t>Tjek din sæsonregulerede pris på din faktura fra Kredsløb Halmenergi A/S.</t>
  </si>
  <si>
    <t>kr./ton</t>
  </si>
  <si>
    <t>Leveringsmåned</t>
  </si>
  <si>
    <t>Basispris kr./tons</t>
  </si>
  <si>
    <t>Sæsonreguleret pris kr./ton</t>
  </si>
  <si>
    <t>August</t>
  </si>
  <si>
    <t>September</t>
  </si>
  <si>
    <t>Oktober</t>
  </si>
  <si>
    <t>November</t>
  </si>
  <si>
    <t>December</t>
  </si>
  <si>
    <t>Januar</t>
  </si>
  <si>
    <t>Februar</t>
  </si>
  <si>
    <t>Marts</t>
  </si>
  <si>
    <t>April</t>
  </si>
  <si>
    <t>Maj</t>
  </si>
  <si>
    <t>Juni</t>
  </si>
  <si>
    <t>Juli</t>
  </si>
  <si>
    <t>Sådan beregnes den sæsonregulerede pris pr. ton</t>
  </si>
  <si>
    <t>Den sæsonregulerede pris = basispris + ((Leveringsmåned-1)/12)*(Diskonto+sats) %)</t>
  </si>
  <si>
    <t>Årlig sats jf. halmleveringsaftalen</t>
  </si>
  <si>
    <t>Nationalbankens diskontorate</t>
  </si>
  <si>
    <t>Samlet</t>
  </si>
  <si>
    <r>
      <t xml:space="preserve">Indtast din basispris i det </t>
    </r>
    <r>
      <rPr>
        <sz val="10"/>
        <color rgb="FF2FAA3A"/>
        <rFont val="Calibri"/>
        <family val="2"/>
        <scheme val="minor"/>
      </rPr>
      <t>grønne felt</t>
    </r>
    <r>
      <rPr>
        <sz val="10"/>
        <color rgb="FF000000"/>
        <rFont val="Calibri"/>
        <family val="2"/>
        <scheme val="minor"/>
      </rPr>
      <t xml:space="preserve">. </t>
    </r>
  </si>
  <si>
    <t>Konstant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</si>
</sst>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[$-406]mmmm\ yyyy;@"/>
    <numFmt numFmtId="165" formatCode="[$-406]mmmm\ yy;@"/>
    <numFmt numFmtId="166" formatCode="0.0%"/>
    <numFmt numFmtId="167" formatCode="0.000"/>
    <numFmt numFmtId="168" formatCode="dd/mm/yy;@"/>
    <numFmt numFmtId="169" formatCode="0.0000"/>
    <numFmt numFmtId="170" formatCode="0.0"/>
    <numFmt numFmtId="171" formatCode="_-* #,##0_-;\-* #,##0_-;_-* &quot;-&quot;??_-;_-@_-"/>
    <numFmt numFmtId="172" formatCode="#,##0.00_ ;\-#,##0.00\ "/>
  </numFmts>
  <fonts count="19">
    <font>
      <sz val="10"/>
      <color theme="1"/>
      <name val="Verdana"/>
      <family val="2"/>
    </font>
    <font>
      <sz val="11"/>
      <color theme="1"/>
      <name val="Calibri"/>
      <family val="2"/>
    </font>
    <font>
      <sz val="10"/>
      <color rgb="FF3F3F3F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u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Sharp Sans"/>
      <family val="3"/>
    </font>
    <font>
      <sz val="11"/>
      <color rgb="FF000000"/>
      <name val="Calibri"/>
      <family val="2"/>
      <scheme val="minor"/>
    </font>
    <font>
      <sz val="28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FAA3A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E4F2D"/>
        <bgColor rgb="FF000000"/>
      </patternFill>
    </fill>
    <fill>
      <patternFill patternType="solid">
        <fgColor rgb="FF2FAA3A"/>
        <bgColor rgb="FF000000"/>
      </patternFill>
    </fill>
    <fill>
      <patternFill patternType="solid">
        <fgColor rgb="FFEBF4ED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/>
      <right/>
      <top style="thin">
        <color rgb="FFF2F2F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0" fontId="3" fillId="0" borderId="0" xfId="0" applyFont="1"/>
    <xf numFmtId="9" fontId="0" fillId="0" borderId="0" xfId="0" applyNumberFormat="1"/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14" fontId="0" fillId="0" borderId="0" xfId="0" applyNumberFormat="1"/>
    <xf numFmtId="169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quotePrefix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1" xfId="0" applyFill="1" applyBorder="1" applyProtection="1"/>
    <xf numFmtId="0" fontId="0" fillId="0" borderId="0" xfId="0" applyAlignment="1" applyProtection="1">
      <alignment horizontal="center"/>
    </xf>
    <xf numFmtId="2" fontId="0" fillId="0" borderId="0" xfId="0" applyNumberFormat="1" applyProtection="1"/>
    <xf numFmtId="3" fontId="0" fillId="0" borderId="0" xfId="0" applyNumberFormat="1" applyProtection="1"/>
    <xf numFmtId="9" fontId="0" fillId="0" borderId="0" xfId="0" applyNumberFormat="1" applyAlignment="1" applyProtection="1">
      <alignment horizontal="center"/>
    </xf>
    <xf numFmtId="9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" fontId="0" fillId="4" borderId="0" xfId="0" applyNumberFormat="1" applyFill="1"/>
    <xf numFmtId="0" fontId="0" fillId="4" borderId="0" xfId="0" applyFill="1"/>
    <xf numFmtId="9" fontId="0" fillId="4" borderId="0" xfId="0" applyNumberFormat="1" applyFill="1" applyAlignment="1">
      <alignment horizontal="center"/>
    </xf>
    <xf numFmtId="0" fontId="4" fillId="2" borderId="0" xfId="0" applyFont="1" applyFill="1"/>
    <xf numFmtId="0" fontId="0" fillId="0" borderId="0" xfId="0" applyFill="1"/>
    <xf numFmtId="170" fontId="0" fillId="3" borderId="0" xfId="0" applyNumberFormat="1" applyFont="1" applyFill="1" applyProtection="1">
      <protection locked="0"/>
    </xf>
    <xf numFmtId="0" fontId="9" fillId="5" borderId="0" xfId="0" applyFont="1" applyFill="1"/>
    <xf numFmtId="0" fontId="10" fillId="5" borderId="2" xfId="0" applyFont="1" applyFill="1" applyBorder="1"/>
    <xf numFmtId="0" fontId="11" fillId="5" borderId="3" xfId="0" applyFont="1" applyFill="1" applyBorder="1" applyAlignment="1">
      <alignment vertical="center"/>
    </xf>
    <xf numFmtId="0" fontId="10" fillId="5" borderId="3" xfId="0" applyFont="1" applyFill="1" applyBorder="1"/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6" fillId="5" borderId="4" xfId="0" applyFont="1" applyFill="1" applyBorder="1"/>
    <xf numFmtId="0" fontId="16" fillId="5" borderId="5" xfId="0" applyFont="1" applyFill="1" applyBorder="1"/>
    <xf numFmtId="0" fontId="16" fillId="5" borderId="5" xfId="0" applyFont="1" applyFill="1" applyBorder="1" applyAlignment="1">
      <alignment horizontal="right"/>
    </xf>
    <xf numFmtId="0" fontId="16" fillId="5" borderId="6" xfId="0" applyFont="1" applyFill="1" applyBorder="1" applyAlignment="1">
      <alignment horizontal="right"/>
    </xf>
    <xf numFmtId="0" fontId="10" fillId="0" borderId="7" xfId="0" applyFont="1" applyBorder="1"/>
    <xf numFmtId="0" fontId="10" fillId="0" borderId="0" xfId="0" applyFont="1"/>
    <xf numFmtId="0" fontId="10" fillId="7" borderId="7" xfId="0" applyFont="1" applyFill="1" applyBorder="1"/>
    <xf numFmtId="0" fontId="10" fillId="7" borderId="0" xfId="0" applyFont="1" applyFill="1"/>
    <xf numFmtId="0" fontId="10" fillId="7" borderId="9" xfId="0" applyFont="1" applyFill="1" applyBorder="1"/>
    <xf numFmtId="0" fontId="10" fillId="7" borderId="10" xfId="0" applyFont="1" applyFill="1" applyBorder="1"/>
    <xf numFmtId="0" fontId="17" fillId="0" borderId="0" xfId="0" applyFont="1" applyAlignment="1"/>
    <xf numFmtId="0" fontId="14" fillId="0" borderId="0" xfId="0" applyFont="1" applyAlignment="1"/>
    <xf numFmtId="0" fontId="10" fillId="0" borderId="0" xfId="0" applyFont="1" applyAlignment="1">
      <alignment wrapText="1"/>
    </xf>
    <xf numFmtId="10" fontId="10" fillId="0" borderId="0" xfId="0" applyNumberFormat="1" applyFont="1" applyAlignment="1">
      <alignment horizontal="right"/>
    </xf>
    <xf numFmtId="0" fontId="18" fillId="0" borderId="1" xfId="0" applyFont="1" applyBorder="1"/>
    <xf numFmtId="10" fontId="18" fillId="0" borderId="1" xfId="0" applyNumberFormat="1" applyFont="1" applyBorder="1" applyAlignment="1">
      <alignment horizontal="right"/>
    </xf>
    <xf numFmtId="0" fontId="14" fillId="0" borderId="0" xfId="0" applyFont="1" applyAlignment="1">
      <alignment vertical="top"/>
    </xf>
    <xf numFmtId="171" fontId="10" fillId="0" borderId="0" xfId="1" applyNumberFormat="1" applyFont="1"/>
    <xf numFmtId="171" fontId="10" fillId="7" borderId="0" xfId="1" applyNumberFormat="1" applyFont="1" applyFill="1"/>
    <xf numFmtId="171" fontId="10" fillId="7" borderId="10" xfId="1" applyNumberFormat="1" applyFont="1" applyFill="1" applyBorder="1"/>
    <xf numFmtId="43" fontId="10" fillId="0" borderId="8" xfId="1" applyFont="1" applyBorder="1"/>
    <xf numFmtId="43" fontId="10" fillId="7" borderId="8" xfId="1" applyFont="1" applyFill="1" applyBorder="1"/>
    <xf numFmtId="43" fontId="10" fillId="7" borderId="11" xfId="1" applyFont="1" applyFill="1" applyBorder="1"/>
    <xf numFmtId="43" fontId="10" fillId="0" borderId="0" xfId="1" applyFont="1"/>
    <xf numFmtId="43" fontId="10" fillId="7" borderId="0" xfId="1" applyFont="1" applyFill="1"/>
    <xf numFmtId="43" fontId="10" fillId="7" borderId="10" xfId="1" applyFont="1" applyFill="1" applyBorder="1"/>
    <xf numFmtId="168" fontId="0" fillId="0" borderId="0" xfId="0" applyNumberFormat="1" applyFill="1"/>
    <xf numFmtId="167" fontId="0" fillId="0" borderId="0" xfId="0" applyNumberFormat="1" applyFill="1"/>
    <xf numFmtId="166" fontId="0" fillId="0" borderId="0" xfId="0" applyNumberFormat="1" applyFill="1"/>
    <xf numFmtId="172" fontId="10" fillId="0" borderId="0" xfId="1" applyNumberFormat="1" applyFont="1"/>
    <xf numFmtId="0" fontId="16" fillId="6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8" fillId="0" borderId="1" xfId="0" applyFont="1" applyBorder="1"/>
    <xf numFmtId="0" fontId="10" fillId="5" borderId="3" xfId="0" applyFont="1" applyFill="1" applyBorder="1"/>
    <xf numFmtId="0" fontId="13" fillId="0" borderId="0" xfId="0" applyFont="1"/>
    <xf numFmtId="0" fontId="14" fillId="0" borderId="0" xfId="0" applyFont="1"/>
    <xf numFmtId="0" fontId="0" fillId="0" borderId="0" xfId="0" applyAlignment="1" applyProtection="1">
      <alignment horizontal="center" wrapText="1"/>
    </xf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0256-FC3E-479D-8514-B94C7FF631C7}">
  <dimension ref="A1:K36"/>
  <sheetViews>
    <sheetView tabSelected="1" workbookViewId="0">
      <selection activeCell="K29" sqref="K29"/>
    </sheetView>
  </sheetViews>
  <sheetFormatPr defaultRowHeight="12.75"/>
  <cols>
    <col min="2" max="2" width="35.625" bestFit="1" customWidth="1"/>
    <col min="3" max="3" width="3.375" bestFit="1" customWidth="1"/>
    <col min="4" max="4" width="21.75" bestFit="1" customWidth="1"/>
    <col min="5" max="5" width="19.375" hidden="1" customWidth="1"/>
    <col min="6" max="6" width="32.125" hidden="1" customWidth="1"/>
    <col min="7" max="7" width="12.125" bestFit="1" customWidth="1"/>
    <col min="8" max="8" width="22.625" bestFit="1" customWidth="1"/>
  </cols>
  <sheetData>
    <row r="1" spans="1:11" ht="36">
      <c r="A1" s="39"/>
      <c r="B1" s="40" t="s">
        <v>52</v>
      </c>
      <c r="C1" s="80"/>
      <c r="D1" s="80"/>
      <c r="E1" s="41"/>
      <c r="F1" s="41"/>
      <c r="G1" s="38"/>
      <c r="H1" s="38"/>
      <c r="I1" s="38"/>
      <c r="J1" s="38"/>
      <c r="K1" s="38"/>
    </row>
    <row r="2" spans="1:11">
      <c r="A2" s="42"/>
      <c r="B2" s="42"/>
      <c r="C2" s="42"/>
      <c r="D2" s="42"/>
      <c r="E2" s="42"/>
      <c r="F2" s="42"/>
    </row>
    <row r="3" spans="1:11">
      <c r="A3" s="42"/>
      <c r="B3" s="42"/>
      <c r="C3" s="42"/>
      <c r="D3" s="42"/>
      <c r="E3" s="42"/>
      <c r="F3" s="42"/>
    </row>
    <row r="4" spans="1:11">
      <c r="A4" s="42"/>
      <c r="B4" s="43" t="s">
        <v>53</v>
      </c>
      <c r="C4" s="43"/>
      <c r="D4" s="43"/>
      <c r="E4" s="43"/>
      <c r="F4" s="43"/>
    </row>
    <row r="5" spans="1:11">
      <c r="A5" s="42"/>
      <c r="B5" s="44"/>
      <c r="C5" s="81"/>
      <c r="D5" s="81"/>
      <c r="E5" s="45"/>
      <c r="F5" s="42"/>
    </row>
    <row r="6" spans="1:11">
      <c r="A6" s="42"/>
      <c r="B6" s="62" t="s">
        <v>54</v>
      </c>
      <c r="C6" s="62"/>
      <c r="D6" s="62"/>
      <c r="E6" s="62"/>
      <c r="F6" s="62"/>
    </row>
    <row r="7" spans="1:11">
      <c r="A7" s="42"/>
      <c r="B7" s="42"/>
      <c r="C7" s="82"/>
      <c r="D7" s="82"/>
      <c r="E7" s="45"/>
      <c r="F7" s="42"/>
    </row>
    <row r="8" spans="1:11">
      <c r="A8" s="42"/>
      <c r="B8" s="45" t="s">
        <v>76</v>
      </c>
      <c r="C8" s="42"/>
      <c r="D8" s="42"/>
      <c r="E8" s="42"/>
      <c r="F8" s="42"/>
    </row>
    <row r="9" spans="1:11">
      <c r="A9" s="42"/>
      <c r="B9" s="42"/>
      <c r="C9" s="42"/>
      <c r="D9" s="42"/>
      <c r="E9" s="42"/>
      <c r="F9" s="42"/>
    </row>
    <row r="10" spans="1:11">
      <c r="A10" s="42"/>
      <c r="B10" s="42"/>
      <c r="C10" s="42"/>
      <c r="D10" s="42"/>
      <c r="E10" s="42"/>
      <c r="F10" s="42"/>
    </row>
    <row r="11" spans="1:11">
      <c r="A11" s="42"/>
      <c r="B11" s="76">
        <v>800</v>
      </c>
      <c r="C11" s="77" t="s">
        <v>55</v>
      </c>
      <c r="D11" s="77"/>
      <c r="E11" s="42"/>
      <c r="F11" s="42"/>
    </row>
    <row r="12" spans="1:11">
      <c r="A12" s="42"/>
      <c r="B12" s="76"/>
      <c r="C12" s="77"/>
      <c r="D12" s="77"/>
      <c r="E12" s="42"/>
      <c r="F12" s="42"/>
    </row>
    <row r="13" spans="1:11">
      <c r="A13" s="42"/>
      <c r="B13" s="42"/>
      <c r="C13" s="42"/>
      <c r="D13" s="42"/>
      <c r="E13" s="42"/>
      <c r="F13" s="42"/>
    </row>
    <row r="14" spans="1:11" ht="15">
      <c r="A14" s="42"/>
      <c r="B14" s="46" t="s">
        <v>56</v>
      </c>
      <c r="C14" s="47"/>
      <c r="D14" s="48" t="s">
        <v>57</v>
      </c>
      <c r="E14" s="48" t="s">
        <v>77</v>
      </c>
      <c r="F14" s="48" t="s">
        <v>77</v>
      </c>
      <c r="G14" s="48" t="s">
        <v>33</v>
      </c>
      <c r="H14" s="49" t="s">
        <v>58</v>
      </c>
    </row>
    <row r="15" spans="1:11" ht="15">
      <c r="A15" s="42"/>
      <c r="B15" s="50" t="s">
        <v>59</v>
      </c>
      <c r="C15" s="51">
        <v>1</v>
      </c>
      <c r="D15" s="51">
        <f t="shared" ref="D15:D26" si="0">+$B$11</f>
        <v>800</v>
      </c>
      <c r="E15" s="63">
        <v>1</v>
      </c>
      <c r="F15" s="63">
        <v>12</v>
      </c>
      <c r="G15" s="75">
        <f t="shared" ref="G15:G26" si="1">+D15*((+C15-E15)/+F15)*$G$34</f>
        <v>0</v>
      </c>
      <c r="H15" s="66">
        <f t="shared" ref="H15:H26" si="2">+G15+D15</f>
        <v>800</v>
      </c>
    </row>
    <row r="16" spans="1:11" ht="15">
      <c r="A16" s="42"/>
      <c r="B16" s="52" t="s">
        <v>60</v>
      </c>
      <c r="C16" s="53">
        <v>2</v>
      </c>
      <c r="D16" s="53">
        <f t="shared" si="0"/>
        <v>800</v>
      </c>
      <c r="E16" s="64">
        <v>1</v>
      </c>
      <c r="F16" s="64">
        <v>12</v>
      </c>
      <c r="G16" s="70">
        <f t="shared" si="1"/>
        <v>5.5666666666666664</v>
      </c>
      <c r="H16" s="67">
        <f t="shared" si="2"/>
        <v>805.56666666666672</v>
      </c>
    </row>
    <row r="17" spans="1:8" ht="15">
      <c r="A17" s="42"/>
      <c r="B17" s="50" t="s">
        <v>61</v>
      </c>
      <c r="C17" s="51">
        <v>3</v>
      </c>
      <c r="D17" s="51">
        <f t="shared" si="0"/>
        <v>800</v>
      </c>
      <c r="E17" s="63">
        <v>1</v>
      </c>
      <c r="F17" s="63">
        <v>12</v>
      </c>
      <c r="G17" s="69">
        <f t="shared" si="1"/>
        <v>11.133333333333333</v>
      </c>
      <c r="H17" s="66">
        <f t="shared" si="2"/>
        <v>811.13333333333333</v>
      </c>
    </row>
    <row r="18" spans="1:8" ht="15">
      <c r="A18" s="42"/>
      <c r="B18" s="52" t="s">
        <v>62</v>
      </c>
      <c r="C18" s="53">
        <v>4</v>
      </c>
      <c r="D18" s="53">
        <f t="shared" si="0"/>
        <v>800</v>
      </c>
      <c r="E18" s="64">
        <v>1</v>
      </c>
      <c r="F18" s="64">
        <v>12</v>
      </c>
      <c r="G18" s="70">
        <f t="shared" si="1"/>
        <v>16.7</v>
      </c>
      <c r="H18" s="67">
        <f t="shared" si="2"/>
        <v>816.7</v>
      </c>
    </row>
    <row r="19" spans="1:8" ht="15">
      <c r="A19" s="42"/>
      <c r="B19" s="50" t="s">
        <v>63</v>
      </c>
      <c r="C19" s="51">
        <v>5</v>
      </c>
      <c r="D19" s="51">
        <f t="shared" si="0"/>
        <v>800</v>
      </c>
      <c r="E19" s="63">
        <v>1</v>
      </c>
      <c r="F19" s="63">
        <v>12</v>
      </c>
      <c r="G19" s="69">
        <f t="shared" si="1"/>
        <v>22.266666666666666</v>
      </c>
      <c r="H19" s="66">
        <f t="shared" si="2"/>
        <v>822.26666666666665</v>
      </c>
    </row>
    <row r="20" spans="1:8" ht="15">
      <c r="A20" s="42"/>
      <c r="B20" s="52" t="s">
        <v>64</v>
      </c>
      <c r="C20" s="53">
        <v>6</v>
      </c>
      <c r="D20" s="53">
        <f t="shared" si="0"/>
        <v>800</v>
      </c>
      <c r="E20" s="64">
        <v>1</v>
      </c>
      <c r="F20" s="64">
        <v>12</v>
      </c>
      <c r="G20" s="70">
        <f t="shared" si="1"/>
        <v>27.833333333333339</v>
      </c>
      <c r="H20" s="67">
        <f t="shared" si="2"/>
        <v>827.83333333333337</v>
      </c>
    </row>
    <row r="21" spans="1:8" ht="15">
      <c r="A21" s="42"/>
      <c r="B21" s="50" t="s">
        <v>65</v>
      </c>
      <c r="C21" s="51">
        <v>7</v>
      </c>
      <c r="D21" s="51">
        <f t="shared" si="0"/>
        <v>800</v>
      </c>
      <c r="E21" s="63">
        <v>1</v>
      </c>
      <c r="F21" s="63">
        <v>12</v>
      </c>
      <c r="G21" s="69">
        <f t="shared" si="1"/>
        <v>33.4</v>
      </c>
      <c r="H21" s="66">
        <f t="shared" si="2"/>
        <v>833.4</v>
      </c>
    </row>
    <row r="22" spans="1:8" ht="15">
      <c r="A22" s="42"/>
      <c r="B22" s="52" t="s">
        <v>66</v>
      </c>
      <c r="C22" s="53">
        <v>8</v>
      </c>
      <c r="D22" s="53">
        <f t="shared" si="0"/>
        <v>800</v>
      </c>
      <c r="E22" s="64">
        <v>1</v>
      </c>
      <c r="F22" s="64">
        <v>12</v>
      </c>
      <c r="G22" s="70">
        <f t="shared" si="1"/>
        <v>38.966666666666669</v>
      </c>
      <c r="H22" s="67">
        <f t="shared" si="2"/>
        <v>838.9666666666667</v>
      </c>
    </row>
    <row r="23" spans="1:8" ht="15">
      <c r="A23" s="42"/>
      <c r="B23" s="50" t="s">
        <v>67</v>
      </c>
      <c r="C23" s="51">
        <v>9</v>
      </c>
      <c r="D23" s="51">
        <f t="shared" si="0"/>
        <v>800</v>
      </c>
      <c r="E23" s="63">
        <v>1</v>
      </c>
      <c r="F23" s="63">
        <v>12</v>
      </c>
      <c r="G23" s="69">
        <f t="shared" si="1"/>
        <v>44.533333333333331</v>
      </c>
      <c r="H23" s="66">
        <f t="shared" si="2"/>
        <v>844.5333333333333</v>
      </c>
    </row>
    <row r="24" spans="1:8" ht="15">
      <c r="A24" s="42"/>
      <c r="B24" s="52" t="s">
        <v>68</v>
      </c>
      <c r="C24" s="53">
        <v>10</v>
      </c>
      <c r="D24" s="53">
        <f t="shared" si="0"/>
        <v>800</v>
      </c>
      <c r="E24" s="64">
        <v>1</v>
      </c>
      <c r="F24" s="64">
        <v>12</v>
      </c>
      <c r="G24" s="70">
        <f t="shared" si="1"/>
        <v>50.1</v>
      </c>
      <c r="H24" s="67">
        <f t="shared" si="2"/>
        <v>850.1</v>
      </c>
    </row>
    <row r="25" spans="1:8" ht="15">
      <c r="A25" s="42"/>
      <c r="B25" s="50" t="s">
        <v>69</v>
      </c>
      <c r="C25" s="51">
        <v>11</v>
      </c>
      <c r="D25" s="51">
        <f t="shared" si="0"/>
        <v>800</v>
      </c>
      <c r="E25" s="63">
        <v>1</v>
      </c>
      <c r="F25" s="63">
        <v>12</v>
      </c>
      <c r="G25" s="69">
        <f t="shared" si="1"/>
        <v>55.666666666666679</v>
      </c>
      <c r="H25" s="66">
        <f t="shared" si="2"/>
        <v>855.66666666666663</v>
      </c>
    </row>
    <row r="26" spans="1:8" ht="15">
      <c r="A26" s="42"/>
      <c r="B26" s="54" t="s">
        <v>70</v>
      </c>
      <c r="C26" s="55">
        <v>12</v>
      </c>
      <c r="D26" s="55">
        <f t="shared" si="0"/>
        <v>800</v>
      </c>
      <c r="E26" s="65">
        <v>1</v>
      </c>
      <c r="F26" s="65">
        <v>12</v>
      </c>
      <c r="G26" s="71">
        <f t="shared" si="1"/>
        <v>61.233333333333327</v>
      </c>
      <c r="H26" s="68">
        <f t="shared" si="2"/>
        <v>861.23333333333335</v>
      </c>
    </row>
    <row r="27" spans="1:8">
      <c r="A27" s="42"/>
      <c r="B27" s="42"/>
      <c r="C27" s="42"/>
      <c r="D27" s="42"/>
      <c r="E27" s="42"/>
      <c r="F27" s="42"/>
    </row>
    <row r="28" spans="1:8">
      <c r="A28" s="42"/>
      <c r="B28" s="42"/>
      <c r="C28" s="42"/>
      <c r="D28" s="42"/>
      <c r="E28" s="42"/>
      <c r="F28" s="42"/>
    </row>
    <row r="29" spans="1:8" ht="15.75">
      <c r="A29" s="42"/>
      <c r="B29" s="56" t="s">
        <v>71</v>
      </c>
      <c r="C29" s="56"/>
      <c r="D29" s="56"/>
      <c r="E29" s="56"/>
      <c r="F29" s="42"/>
    </row>
    <row r="30" spans="1:8" ht="15" customHeight="1">
      <c r="A30" s="42"/>
      <c r="B30" s="57" t="s">
        <v>72</v>
      </c>
      <c r="C30" s="57"/>
      <c r="D30" s="57"/>
      <c r="E30" s="57"/>
      <c r="F30" s="42"/>
    </row>
    <row r="31" spans="1:8" ht="15">
      <c r="A31" s="42"/>
      <c r="B31" s="51"/>
      <c r="C31" s="78"/>
      <c r="D31" s="78"/>
      <c r="E31" s="51"/>
      <c r="F31" s="42"/>
    </row>
    <row r="32" spans="1:8" ht="15">
      <c r="A32" s="42"/>
      <c r="B32" s="51" t="s">
        <v>73</v>
      </c>
      <c r="C32" s="58"/>
      <c r="D32" s="51"/>
      <c r="F32" s="42"/>
      <c r="G32" s="59">
        <v>0.05</v>
      </c>
    </row>
    <row r="33" spans="1:7" ht="15">
      <c r="A33" s="42"/>
      <c r="B33" s="51" t="s">
        <v>74</v>
      </c>
      <c r="C33" s="58"/>
      <c r="D33" s="51"/>
      <c r="F33" s="42"/>
      <c r="G33" s="59">
        <v>3.3500000000000002E-2</v>
      </c>
    </row>
    <row r="34" spans="1:7" ht="15.75" thickBot="1">
      <c r="A34" s="42"/>
      <c r="B34" s="60" t="s">
        <v>75</v>
      </c>
      <c r="C34" s="79"/>
      <c r="D34" s="79"/>
      <c r="F34" s="42"/>
      <c r="G34" s="61">
        <f>SUM(G32:G33)</f>
        <v>8.3500000000000005E-2</v>
      </c>
    </row>
    <row r="35" spans="1:7" ht="13.5" thickTop="1">
      <c r="A35" s="42"/>
      <c r="B35" s="42"/>
      <c r="C35" s="42"/>
      <c r="D35" s="42"/>
      <c r="E35" s="42"/>
      <c r="F35" s="42"/>
    </row>
    <row r="36" spans="1:7">
      <c r="A36" s="42"/>
      <c r="B36" s="42"/>
      <c r="C36" s="42"/>
      <c r="D36" s="42"/>
      <c r="E36" s="42"/>
      <c r="F36" s="42"/>
    </row>
  </sheetData>
  <mergeCells count="7">
    <mergeCell ref="B11:B12"/>
    <mergeCell ref="C11:D12"/>
    <mergeCell ref="C31:D31"/>
    <mergeCell ref="C34:D34"/>
    <mergeCell ref="C1:D1"/>
    <mergeCell ref="C5:D5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144"/>
  <sheetViews>
    <sheetView topLeftCell="A31" workbookViewId="0">
      <selection activeCell="D41" sqref="D41"/>
    </sheetView>
  </sheetViews>
  <sheetFormatPr defaultRowHeight="12.75"/>
  <cols>
    <col min="3" max="3" width="15.375" customWidth="1"/>
    <col min="4" max="4" width="10.625" bestFit="1" customWidth="1"/>
    <col min="7" max="7" width="12.75" customWidth="1"/>
    <col min="8" max="9" width="10.625" bestFit="1" customWidth="1"/>
    <col min="10" max="10" width="9.625" customWidth="1"/>
    <col min="11" max="11" width="10.25" customWidth="1"/>
    <col min="12" max="12" width="10.625" customWidth="1"/>
  </cols>
  <sheetData>
    <row r="1" spans="3:15">
      <c r="C1" s="12" t="s">
        <v>23</v>
      </c>
      <c r="N1" s="15" t="s">
        <v>19</v>
      </c>
    </row>
    <row r="3" spans="3:15" ht="15.75">
      <c r="C3" s="13" t="s">
        <v>9</v>
      </c>
      <c r="D3" s="1"/>
    </row>
    <row r="4" spans="3:15" ht="15">
      <c r="D4" s="1"/>
    </row>
    <row r="5" spans="3:15">
      <c r="C5" t="s">
        <v>8</v>
      </c>
      <c r="K5" s="6">
        <v>0.7</v>
      </c>
      <c r="L5" s="4">
        <v>42005</v>
      </c>
      <c r="M5">
        <v>131.4</v>
      </c>
      <c r="O5" t="s">
        <v>0</v>
      </c>
    </row>
    <row r="6" spans="3:15">
      <c r="C6" s="5" t="s">
        <v>7</v>
      </c>
      <c r="L6" s="4"/>
    </row>
    <row r="8" spans="3:15">
      <c r="C8" s="3" t="s">
        <v>1</v>
      </c>
      <c r="K8" s="6">
        <v>0.1</v>
      </c>
      <c r="L8" s="4" t="s">
        <v>21</v>
      </c>
      <c r="M8">
        <v>110</v>
      </c>
      <c r="O8" t="s">
        <v>3</v>
      </c>
    </row>
    <row r="9" spans="3:15">
      <c r="C9" s="5" t="s">
        <v>6</v>
      </c>
      <c r="I9" s="2"/>
      <c r="L9" s="4"/>
    </row>
    <row r="11" spans="3:15">
      <c r="C11" s="3" t="s">
        <v>1</v>
      </c>
      <c r="I11" s="2"/>
      <c r="K11" s="6">
        <v>0.1</v>
      </c>
      <c r="L11" s="4" t="s">
        <v>21</v>
      </c>
      <c r="M11">
        <v>120</v>
      </c>
      <c r="O11" t="s">
        <v>3</v>
      </c>
    </row>
    <row r="12" spans="3:15">
      <c r="C12" s="5" t="s">
        <v>2</v>
      </c>
      <c r="I12" s="2"/>
      <c r="L12" s="4"/>
    </row>
    <row r="13" spans="3:15">
      <c r="I13" s="2"/>
      <c r="L13" s="4"/>
    </row>
    <row r="14" spans="3:15">
      <c r="C14" s="3" t="s">
        <v>22</v>
      </c>
      <c r="K14" s="6">
        <v>0.1</v>
      </c>
      <c r="L14" t="s">
        <v>21</v>
      </c>
      <c r="M14">
        <v>129.69999999999999</v>
      </c>
      <c r="O14" t="s">
        <v>4</v>
      </c>
    </row>
    <row r="15" spans="3:15">
      <c r="C15" s="5" t="s">
        <v>5</v>
      </c>
      <c r="D15" s="5"/>
      <c r="E15" s="5"/>
      <c r="F15" s="5"/>
      <c r="I15" s="2"/>
      <c r="L15" s="4"/>
    </row>
    <row r="19" spans="3:12">
      <c r="C19" s="12" t="s">
        <v>10</v>
      </c>
      <c r="D19" s="12"/>
      <c r="E19" s="12"/>
      <c r="F19" s="35">
        <v>580</v>
      </c>
      <c r="G19" s="12" t="s">
        <v>11</v>
      </c>
      <c r="H19" s="12" t="s">
        <v>36</v>
      </c>
      <c r="I19" s="12"/>
      <c r="J19" s="12"/>
    </row>
    <row r="20" spans="3:12">
      <c r="I20" s="2"/>
      <c r="L20" s="4"/>
    </row>
    <row r="21" spans="3:12">
      <c r="I21" s="2"/>
      <c r="L21" s="4"/>
    </row>
    <row r="22" spans="3:12">
      <c r="C22" s="12" t="s">
        <v>20</v>
      </c>
      <c r="I22" s="2"/>
      <c r="L22" s="4"/>
    </row>
    <row r="23" spans="3:12">
      <c r="L23" s="4"/>
    </row>
    <row r="25" spans="3:12">
      <c r="C25" s="10"/>
    </row>
    <row r="26" spans="3:12">
      <c r="C26" t="s">
        <v>12</v>
      </c>
      <c r="D26" s="14" t="s">
        <v>35</v>
      </c>
      <c r="E26" s="14"/>
      <c r="F26" s="14"/>
      <c r="G26" s="14"/>
    </row>
    <row r="27" spans="3:12">
      <c r="D27" t="s">
        <v>13</v>
      </c>
      <c r="G27" s="36">
        <v>134.19999999999999</v>
      </c>
      <c r="H27" t="s">
        <v>49</v>
      </c>
    </row>
    <row r="28" spans="3:12">
      <c r="D28" t="s">
        <v>6</v>
      </c>
      <c r="G28" s="36">
        <v>145</v>
      </c>
      <c r="H28" t="s">
        <v>50</v>
      </c>
    </row>
    <row r="29" spans="3:12">
      <c r="D29" t="s">
        <v>2</v>
      </c>
      <c r="G29" s="36">
        <v>125</v>
      </c>
      <c r="H29" t="s">
        <v>50</v>
      </c>
    </row>
    <row r="30" spans="3:12">
      <c r="D30" t="s">
        <v>14</v>
      </c>
      <c r="G30" s="36">
        <v>130.1</v>
      </c>
      <c r="H30" t="s">
        <v>50</v>
      </c>
    </row>
    <row r="32" spans="3:12">
      <c r="C32" t="s">
        <v>17</v>
      </c>
      <c r="F32" s="11">
        <f xml:space="preserve"> K5*(G27/M5)+K8*(G28/M8)+K11*(G29/M11)+K14*(G30/M14)</f>
        <v>1.0512095386432634</v>
      </c>
      <c r="H32" t="s">
        <v>16</v>
      </c>
      <c r="J32" s="7">
        <f>ROUND(F32,3)</f>
        <v>1.0509999999999999</v>
      </c>
    </row>
    <row r="34" spans="3:12">
      <c r="C34" t="s">
        <v>15</v>
      </c>
      <c r="F34" s="8">
        <f>F19*J32</f>
        <v>609.57999999999993</v>
      </c>
      <c r="G34" t="s">
        <v>11</v>
      </c>
      <c r="H34" t="s">
        <v>18</v>
      </c>
      <c r="J34" s="9">
        <f>ROUND(F34,0)</f>
        <v>610</v>
      </c>
      <c r="K34" t="s">
        <v>11</v>
      </c>
    </row>
    <row r="36" spans="3:12">
      <c r="C36" s="12" t="s">
        <v>51</v>
      </c>
    </row>
    <row r="37" spans="3:12">
      <c r="C37" s="12"/>
    </row>
    <row r="38" spans="3:12">
      <c r="C38" s="16" t="s">
        <v>24</v>
      </c>
      <c r="D38" s="16"/>
      <c r="E38" s="16"/>
      <c r="F38" s="16"/>
      <c r="G38" s="16"/>
      <c r="H38" s="16"/>
      <c r="I38" s="16"/>
      <c r="J38" s="16"/>
      <c r="K38" s="16"/>
      <c r="L38" s="16"/>
    </row>
    <row r="39" spans="3:12"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3:12">
      <c r="C40" s="18" t="s">
        <v>25</v>
      </c>
      <c r="D40" s="37">
        <v>800</v>
      </c>
      <c r="E40" s="18" t="s">
        <v>26</v>
      </c>
      <c r="F40" s="17">
        <v>5</v>
      </c>
      <c r="G40" s="16"/>
      <c r="H40" s="16"/>
      <c r="I40" s="16"/>
      <c r="J40" s="16"/>
      <c r="K40" s="16"/>
      <c r="L40" s="19"/>
    </row>
    <row r="41" spans="3:12">
      <c r="C41" s="16"/>
      <c r="D41" s="16"/>
      <c r="E41" s="18" t="s">
        <v>27</v>
      </c>
      <c r="F41" s="17">
        <v>2.6</v>
      </c>
      <c r="G41" s="16"/>
      <c r="H41" s="16"/>
      <c r="I41" s="16"/>
      <c r="J41" s="16"/>
      <c r="K41" s="16"/>
      <c r="L41" s="16"/>
    </row>
    <row r="42" spans="3:12" ht="13.5" thickBot="1">
      <c r="C42" s="20"/>
      <c r="D42" s="20"/>
      <c r="E42" s="21" t="s">
        <v>28</v>
      </c>
      <c r="F42" s="22">
        <f>+F41+F40</f>
        <v>7.6</v>
      </c>
      <c r="G42" s="16"/>
      <c r="H42" s="16"/>
      <c r="I42" s="20"/>
      <c r="J42" s="20"/>
      <c r="K42" s="20"/>
      <c r="L42" s="20"/>
    </row>
    <row r="43" spans="3:12" ht="13.5" thickTop="1"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3:12">
      <c r="C44" s="20"/>
      <c r="D44" s="20"/>
      <c r="E44" s="20"/>
      <c r="F44" s="20"/>
      <c r="G44" s="20"/>
      <c r="H44" s="20"/>
      <c r="I44" s="20"/>
      <c r="J44" s="20"/>
      <c r="K44" s="20"/>
      <c r="L44" s="25"/>
    </row>
    <row r="45" spans="3:12">
      <c r="C45" s="83" t="s">
        <v>29</v>
      </c>
      <c r="D45" s="83" t="s">
        <v>30</v>
      </c>
      <c r="E45" s="83" t="s">
        <v>30</v>
      </c>
      <c r="F45" s="20" t="s">
        <v>31</v>
      </c>
      <c r="G45" s="20" t="s">
        <v>31</v>
      </c>
      <c r="H45" s="83" t="s">
        <v>32</v>
      </c>
      <c r="I45" s="83" t="s">
        <v>33</v>
      </c>
      <c r="J45" s="83" t="s">
        <v>34</v>
      </c>
      <c r="K45" s="83"/>
    </row>
    <row r="46" spans="3:12">
      <c r="C46" s="83"/>
      <c r="D46" s="83"/>
      <c r="E46" s="83"/>
      <c r="F46" s="20"/>
      <c r="G46" s="20"/>
      <c r="H46" s="83"/>
      <c r="I46" s="83"/>
      <c r="J46" s="83"/>
      <c r="K46" s="83"/>
    </row>
    <row r="47" spans="3:12">
      <c r="C47" s="23">
        <f>+D40</f>
        <v>800</v>
      </c>
      <c r="D47" s="23">
        <v>1</v>
      </c>
      <c r="E47" t="s">
        <v>37</v>
      </c>
      <c r="F47" s="23">
        <v>1</v>
      </c>
      <c r="G47" s="23">
        <v>12</v>
      </c>
      <c r="H47" s="23">
        <f>+$F$42</f>
        <v>7.6</v>
      </c>
      <c r="I47" s="24">
        <f t="shared" ref="I47:I58" si="0">+C47*((+D47-F47)/+G47)*(+H47/100)</f>
        <v>0</v>
      </c>
      <c r="J47" s="24">
        <f>+C47+I47</f>
        <v>800</v>
      </c>
      <c r="K47" s="25"/>
    </row>
    <row r="48" spans="3:12">
      <c r="C48" s="23">
        <f>+D40</f>
        <v>800</v>
      </c>
      <c r="D48" s="23">
        <v>2</v>
      </c>
      <c r="E48" t="s">
        <v>38</v>
      </c>
      <c r="F48" s="23">
        <v>1</v>
      </c>
      <c r="G48" s="23">
        <v>12</v>
      </c>
      <c r="H48" s="23">
        <f t="shared" ref="H48:H58" si="1">+$F$42</f>
        <v>7.6</v>
      </c>
      <c r="I48" s="24">
        <f t="shared" si="0"/>
        <v>5.0666666666666655</v>
      </c>
      <c r="J48" s="24">
        <f t="shared" ref="J48:J58" si="2">+C48+I48</f>
        <v>805.06666666666672</v>
      </c>
      <c r="K48" s="25"/>
    </row>
    <row r="49" spans="3:13">
      <c r="C49" s="23">
        <f>+D40</f>
        <v>800</v>
      </c>
      <c r="D49" s="23">
        <v>3</v>
      </c>
      <c r="E49" t="s">
        <v>39</v>
      </c>
      <c r="F49" s="23">
        <v>1</v>
      </c>
      <c r="G49" s="23">
        <v>12</v>
      </c>
      <c r="H49" s="23">
        <f t="shared" si="1"/>
        <v>7.6</v>
      </c>
      <c r="I49" s="24">
        <f t="shared" si="0"/>
        <v>10.133333333333331</v>
      </c>
      <c r="J49" s="24">
        <f t="shared" si="2"/>
        <v>810.13333333333333</v>
      </c>
      <c r="K49" s="25"/>
    </row>
    <row r="50" spans="3:13">
      <c r="C50" s="23">
        <f>+D40</f>
        <v>800</v>
      </c>
      <c r="D50" s="23">
        <v>4</v>
      </c>
      <c r="E50" t="s">
        <v>40</v>
      </c>
      <c r="F50" s="23">
        <v>1</v>
      </c>
      <c r="G50" s="23">
        <v>12</v>
      </c>
      <c r="H50" s="23">
        <f t="shared" si="1"/>
        <v>7.6</v>
      </c>
      <c r="I50" s="24">
        <f t="shared" si="0"/>
        <v>15.2</v>
      </c>
      <c r="J50" s="24">
        <f t="shared" si="2"/>
        <v>815.2</v>
      </c>
      <c r="K50" s="25"/>
    </row>
    <row r="51" spans="3:13">
      <c r="C51" s="23">
        <f>+D40</f>
        <v>800</v>
      </c>
      <c r="D51" s="23">
        <v>5</v>
      </c>
      <c r="E51" t="s">
        <v>41</v>
      </c>
      <c r="F51" s="23">
        <v>1</v>
      </c>
      <c r="G51" s="23">
        <v>12</v>
      </c>
      <c r="H51" s="23">
        <f t="shared" si="1"/>
        <v>7.6</v>
      </c>
      <c r="I51" s="24">
        <f t="shared" si="0"/>
        <v>20.266666666666662</v>
      </c>
      <c r="J51" s="24">
        <f t="shared" si="2"/>
        <v>820.26666666666665</v>
      </c>
      <c r="K51" s="25"/>
    </row>
    <row r="52" spans="3:13">
      <c r="C52" s="23">
        <f>+D40</f>
        <v>800</v>
      </c>
      <c r="D52" s="23">
        <v>6</v>
      </c>
      <c r="E52" t="s">
        <v>42</v>
      </c>
      <c r="F52" s="23">
        <v>1</v>
      </c>
      <c r="G52" s="23">
        <v>12</v>
      </c>
      <c r="H52" s="23">
        <f t="shared" si="1"/>
        <v>7.6</v>
      </c>
      <c r="I52" s="24">
        <f t="shared" si="0"/>
        <v>25.333333333333336</v>
      </c>
      <c r="J52" s="24">
        <f t="shared" si="2"/>
        <v>825.33333333333337</v>
      </c>
      <c r="K52" s="25"/>
    </row>
    <row r="53" spans="3:13">
      <c r="C53" s="23">
        <f>+D40</f>
        <v>800</v>
      </c>
      <c r="D53" s="23">
        <v>7</v>
      </c>
      <c r="E53" t="s">
        <v>43</v>
      </c>
      <c r="F53" s="23">
        <v>1</v>
      </c>
      <c r="G53" s="23">
        <v>12</v>
      </c>
      <c r="H53" s="23">
        <f t="shared" si="1"/>
        <v>7.6</v>
      </c>
      <c r="I53" s="24">
        <f t="shared" si="0"/>
        <v>30.4</v>
      </c>
      <c r="J53" s="24">
        <f t="shared" si="2"/>
        <v>830.4</v>
      </c>
      <c r="K53" s="25"/>
    </row>
    <row r="54" spans="3:13">
      <c r="C54" s="23">
        <f>+D40</f>
        <v>800</v>
      </c>
      <c r="D54" s="23">
        <v>8</v>
      </c>
      <c r="E54" t="s">
        <v>44</v>
      </c>
      <c r="F54" s="23">
        <v>1</v>
      </c>
      <c r="G54" s="23">
        <v>12</v>
      </c>
      <c r="H54" s="23">
        <f t="shared" si="1"/>
        <v>7.6</v>
      </c>
      <c r="I54" s="24">
        <f t="shared" si="0"/>
        <v>35.466666666666669</v>
      </c>
      <c r="J54" s="24">
        <f t="shared" si="2"/>
        <v>835.4666666666667</v>
      </c>
      <c r="K54" s="25"/>
    </row>
    <row r="55" spans="3:13">
      <c r="C55" s="23">
        <f>+D40</f>
        <v>800</v>
      </c>
      <c r="D55" s="23">
        <v>9</v>
      </c>
      <c r="E55" t="s">
        <v>45</v>
      </c>
      <c r="F55" s="23">
        <v>1</v>
      </c>
      <c r="G55" s="23">
        <v>12</v>
      </c>
      <c r="H55" s="23">
        <f t="shared" si="1"/>
        <v>7.6</v>
      </c>
      <c r="I55" s="24">
        <f t="shared" si="0"/>
        <v>40.533333333333324</v>
      </c>
      <c r="J55" s="24">
        <f t="shared" si="2"/>
        <v>840.5333333333333</v>
      </c>
      <c r="K55" s="25"/>
    </row>
    <row r="56" spans="3:13">
      <c r="C56" s="23">
        <f>+D40</f>
        <v>800</v>
      </c>
      <c r="D56" s="23">
        <v>10</v>
      </c>
      <c r="E56" t="s">
        <v>46</v>
      </c>
      <c r="F56" s="23">
        <v>1</v>
      </c>
      <c r="G56" s="23">
        <v>12</v>
      </c>
      <c r="H56" s="23">
        <f t="shared" si="1"/>
        <v>7.6</v>
      </c>
      <c r="I56" s="24">
        <f t="shared" si="0"/>
        <v>45.6</v>
      </c>
      <c r="J56" s="24">
        <f t="shared" si="2"/>
        <v>845.6</v>
      </c>
      <c r="K56" s="25"/>
    </row>
    <row r="57" spans="3:13">
      <c r="C57" s="23">
        <f>+D40</f>
        <v>800</v>
      </c>
      <c r="D57" s="23">
        <v>11</v>
      </c>
      <c r="E57" t="s">
        <v>47</v>
      </c>
      <c r="F57" s="23">
        <v>1</v>
      </c>
      <c r="G57" s="23">
        <v>12</v>
      </c>
      <c r="H57" s="23">
        <f t="shared" si="1"/>
        <v>7.6</v>
      </c>
      <c r="I57" s="24">
        <f t="shared" si="0"/>
        <v>50.666666666666671</v>
      </c>
      <c r="J57" s="24">
        <f t="shared" si="2"/>
        <v>850.66666666666663</v>
      </c>
      <c r="K57" s="25"/>
    </row>
    <row r="58" spans="3:13">
      <c r="C58" s="23">
        <f>+D40</f>
        <v>800</v>
      </c>
      <c r="D58" s="23">
        <v>12</v>
      </c>
      <c r="E58" t="s">
        <v>48</v>
      </c>
      <c r="F58" s="23">
        <v>1</v>
      </c>
      <c r="G58" s="23">
        <v>12</v>
      </c>
      <c r="H58" s="23">
        <f t="shared" si="1"/>
        <v>7.6</v>
      </c>
      <c r="I58" s="24">
        <f t="shared" si="0"/>
        <v>55.733333333333327</v>
      </c>
      <c r="J58" s="24">
        <f t="shared" si="2"/>
        <v>855.73333333333335</v>
      </c>
      <c r="K58" s="25"/>
    </row>
    <row r="59" spans="3:13">
      <c r="C59" s="23"/>
      <c r="D59" s="23"/>
      <c r="F59" s="23"/>
      <c r="G59" s="23"/>
      <c r="H59" s="23"/>
      <c r="I59" s="24"/>
      <c r="J59" s="24"/>
      <c r="K59" s="25"/>
    </row>
    <row r="60" spans="3:13">
      <c r="C60" s="12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3:13">
      <c r="C61" s="12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3:13">
      <c r="C62" s="72"/>
      <c r="D62" s="36"/>
      <c r="E62" s="73"/>
      <c r="F62" s="36"/>
      <c r="G62" s="74"/>
      <c r="K62" s="4"/>
    </row>
    <row r="63" spans="3:13">
      <c r="C63" s="21"/>
      <c r="D63" s="21"/>
      <c r="E63" s="21"/>
      <c r="F63" s="21"/>
      <c r="G63" s="21"/>
      <c r="H63" s="20"/>
      <c r="I63" s="20"/>
      <c r="J63" s="20"/>
      <c r="K63" s="20"/>
      <c r="L63" s="20"/>
      <c r="M63" s="20"/>
    </row>
    <row r="64" spans="3:13">
      <c r="C64" s="20"/>
      <c r="D64" s="20"/>
      <c r="E64" s="26"/>
      <c r="F64" s="20"/>
      <c r="G64" s="20"/>
      <c r="H64" s="20"/>
      <c r="I64" s="20"/>
      <c r="J64" s="20"/>
      <c r="K64" s="20"/>
      <c r="L64" s="20"/>
      <c r="M64" s="20"/>
    </row>
    <row r="65" spans="3:13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3:13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3:13">
      <c r="C67" s="20"/>
      <c r="D67" s="8"/>
      <c r="E67" s="20"/>
      <c r="F67" s="20"/>
      <c r="G67" s="20"/>
      <c r="H67" s="20"/>
      <c r="I67" s="20"/>
      <c r="J67" s="20"/>
      <c r="K67" s="20"/>
      <c r="L67" s="20"/>
      <c r="M67" s="20"/>
    </row>
    <row r="68" spans="3:13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3:13">
      <c r="K69" s="20"/>
      <c r="L69" s="20"/>
      <c r="M69" s="20"/>
    </row>
    <row r="70" spans="3:13">
      <c r="K70" s="20"/>
      <c r="L70" s="20"/>
      <c r="M70" s="20"/>
    </row>
    <row r="80" spans="3:13" ht="18">
      <c r="C80" s="29"/>
      <c r="D80" s="29"/>
      <c r="E80" s="29"/>
      <c r="F80" s="12"/>
    </row>
    <row r="82" spans="3:12">
      <c r="C82" s="12"/>
      <c r="D82" s="12"/>
      <c r="E82" s="12"/>
      <c r="F82" s="12"/>
      <c r="G82" s="12"/>
    </row>
    <row r="84" spans="3:12">
      <c r="K84" s="6"/>
      <c r="L84" s="28"/>
    </row>
    <row r="87" spans="3:12">
      <c r="K87" s="6"/>
    </row>
    <row r="90" spans="3:12">
      <c r="K90" s="6"/>
    </row>
    <row r="93" spans="3:12">
      <c r="K93" s="6"/>
    </row>
    <row r="115" spans="3:6">
      <c r="C115" s="12"/>
    </row>
    <row r="125" spans="3:6" ht="25.5" customHeight="1">
      <c r="C125" s="84"/>
      <c r="D125" s="31"/>
      <c r="E125" s="31"/>
      <c r="F125" s="30"/>
    </row>
    <row r="126" spans="3:6">
      <c r="C126" s="84"/>
      <c r="D126" s="31"/>
      <c r="E126" s="31"/>
      <c r="F126" s="30"/>
    </row>
    <row r="140" spans="3:14">
      <c r="C140" s="12"/>
    </row>
    <row r="142" spans="3:14">
      <c r="C142" s="32"/>
      <c r="D142" s="33"/>
      <c r="E142" s="33"/>
      <c r="F142" s="33"/>
      <c r="G142" s="34"/>
      <c r="H142" s="33"/>
      <c r="I142" s="33"/>
      <c r="J142" s="33"/>
      <c r="K142" s="33"/>
      <c r="L142" s="33"/>
      <c r="M142" s="33"/>
      <c r="N142" s="33"/>
    </row>
    <row r="144" spans="3:14">
      <c r="E144" s="27"/>
    </row>
  </sheetData>
  <mergeCells count="8">
    <mergeCell ref="J45:J46"/>
    <mergeCell ref="K45:K46"/>
    <mergeCell ref="E45:E46"/>
    <mergeCell ref="C125:C126"/>
    <mergeCell ref="C45:C46"/>
    <mergeCell ref="D45:D46"/>
    <mergeCell ref="H45:H46"/>
    <mergeCell ref="I45:I4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Marketing</vt:lpstr>
      <vt:lpstr>Data</vt:lpstr>
    </vt:vector>
  </TitlesOfParts>
  <Company>Aarhus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azfv1e8</dc:creator>
  <cp:lastModifiedBy>Alice Elizabeth Blak Iversen</cp:lastModifiedBy>
  <cp:lastPrinted>2013-11-29T09:50:00Z</cp:lastPrinted>
  <dcterms:created xsi:type="dcterms:W3CDTF">2013-11-28T14:23:42Z</dcterms:created>
  <dcterms:modified xsi:type="dcterms:W3CDTF">2024-08-06T08:45:44Z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